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 filterPrivacy="1" codeName="ThisWorkbook"/>
  <xr:revisionPtr revIDLastSave="0" documentId="13_ncr:1_{8C09D9A3-826A-4F79-A2FC-0229B743DDDD}" xr6:coauthVersionLast="47" xr6:coauthVersionMax="47" xr10:uidLastSave="{00000000-0000-0000-0000-000000000000}"/>
  <bookViews>
    <workbookView xWindow="-26055" yWindow="3630" windowWidth="26085" windowHeight="1716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Y17" i="6" l="1"/>
  <c r="BR53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S20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S16" i="6"/>
  <c r="BT15" i="6"/>
  <c r="BS15" i="6"/>
  <c r="BS26" i="6"/>
  <c r="BR25" i="6"/>
  <c r="BS23" i="6"/>
  <c r="BT23" i="6"/>
  <c r="BS21" i="6"/>
  <c r="BT21" i="6"/>
  <c r="BS17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<sst xmlns="http://schemas.openxmlformats.org/spreadsheetml/2006/main" count="870" uniqueCount="619">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</sst>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62311</xdr:colOff>
      <xdr:row>0</xdr:row>
      <xdr:rowOff>0</xdr:rowOff>
    </xdr:from>
    <xdr:to>
      <xdr:col>70</xdr:col>
      <xdr:colOff>62311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4911905" y="0"/>
          <a:ext cx="0" cy="19188701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>
      <c r="C10" s="63" t="s">
        <v>388</v>
      </c>
    </row>
    <row r="50" spans="5:5" ht="1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40625" defaultRowHeight="12.75"/>
  <cols>
    <col min="1" max="1" width="5" style="60" bestFit="1" customWidth="1"/>
    <col min="2" max="2" width="12.2851562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>
      <c r="C18" s="63" t="s">
        <v>341</v>
      </c>
    </row>
    <row r="19" spans="3:3">
      <c r="C19" s="60" t="s">
        <v>430</v>
      </c>
    </row>
    <row r="21" spans="3:3">
      <c r="C21" s="63" t="s">
        <v>375</v>
      </c>
    </row>
    <row r="22" spans="3:3">
      <c r="C22" s="60" t="s">
        <v>376</v>
      </c>
    </row>
    <row r="24" spans="3: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5546875" defaultRowHeight="12.75"/>
  <cols>
    <col min="1" max="1" width="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5546875" defaultRowHeight="12.75"/>
  <cols>
    <col min="1" max="1" width="4.85546875" style="60" bestFit="1" customWidth="1"/>
    <col min="2" max="2" width="12.42578125" style="60" bestFit="1" customWidth="1"/>
    <col min="3" max="16384" width="10.8554687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>
      <c r="C7" s="63" t="s">
        <v>296</v>
      </c>
    </row>
    <row r="8" spans="1:3">
      <c r="C8" s="60" t="s">
        <v>295</v>
      </c>
    </row>
    <row r="11" spans="1:3">
      <c r="C11" s="63" t="s">
        <v>298</v>
      </c>
    </row>
    <row r="12" spans="1:3">
      <c r="C12" s="60" t="s">
        <v>297</v>
      </c>
    </row>
    <row r="15" spans="1: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>
      <c r="C12" s="63" t="s">
        <v>354</v>
      </c>
    </row>
    <row r="13" spans="1:3">
      <c r="C13" s="60" t="s">
        <v>355</v>
      </c>
    </row>
    <row r="15" spans="1: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zoomScale="160" zoomScaleNormal="160" workbookViewId="0">
      <selection activeCell="J3" sqref="J3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417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1860237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1842056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>
      <c r="E80" s="14" t="s">
        <v>612</v>
      </c>
    </row>
    <row r="81" spans="5:5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>
      <c r="C8" s="63" t="s">
        <v>291</v>
      </c>
    </row>
    <row r="12" spans="1: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>
      <c r="C7" s="63" t="s">
        <v>287</v>
      </c>
    </row>
    <row r="8" spans="1:3">
      <c r="C8" s="60" t="s">
        <v>288</v>
      </c>
    </row>
    <row r="10" spans="1:3">
      <c r="C10" s="63" t="s">
        <v>325</v>
      </c>
    </row>
    <row r="11" spans="1:3">
      <c r="C11" s="63"/>
    </row>
    <row r="12" spans="1:3">
      <c r="C12" s="63" t="s">
        <v>370</v>
      </c>
    </row>
    <row r="13" spans="1:3">
      <c r="C13" s="60" t="s">
        <v>369</v>
      </c>
    </row>
    <row r="14" spans="1:3">
      <c r="C14" s="63"/>
    </row>
    <row r="15" spans="1:3">
      <c r="C15" s="63" t="s">
        <v>371</v>
      </c>
    </row>
    <row r="16" spans="1:3">
      <c r="C16" s="60" t="s">
        <v>369</v>
      </c>
    </row>
    <row r="18" spans="3:3">
      <c r="C18" s="63" t="s">
        <v>342</v>
      </c>
    </row>
    <row r="19" spans="3:3">
      <c r="C19" s="63"/>
    </row>
    <row r="20" spans="3:3">
      <c r="C20" s="63" t="s">
        <v>349</v>
      </c>
    </row>
    <row r="21" spans="3:3">
      <c r="C21" s="60" t="s">
        <v>350</v>
      </c>
    </row>
    <row r="49" spans="3: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>
      <c r="C53" s="63" t="s">
        <v>384</v>
      </c>
    </row>
    <row r="54" spans="3:3">
      <c r="C54" s="60" t="s">
        <v>386</v>
      </c>
    </row>
    <row r="57" spans="3: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>
      <c r="B8" s="60"/>
      <c r="C8" s="63" t="s">
        <v>461</v>
      </c>
    </row>
    <row r="11" spans="1: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tabSelected="1" zoomScale="160" zoomScaleNormal="160" workbookViewId="0">
      <pane xSplit="2" ySplit="2" topLeftCell="BI42" activePane="bottomRight" state="frozen"/>
      <selection pane="topRight" activeCell="C1" sqref="C1"/>
      <selection pane="bottomLeft" activeCell="A3" sqref="A3"/>
      <selection pane="bottomRight" activeCell="BQ70" sqref="BQ70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6" width="7.7109375" style="7" customWidth="1"/>
    <col min="107" max="113" width="8.5703125" style="7" customWidth="1"/>
    <col min="114" max="16384" width="9.140625" style="7"/>
  </cols>
  <sheetData>
    <row r="1" spans="1:145" ht="12.95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2.95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2.95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2.95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2.95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2.95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2.95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2.95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2.95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2.95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2.95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2.95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2.95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S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2.95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2.95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f t="shared" ref="BS15:BV15" si="29">+BO15*0.5</f>
        <v>1079.5</v>
      </c>
      <c r="BT15" s="43">
        <f t="shared" si="29"/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2741</v>
      </c>
      <c r="CZ15" s="45">
        <f>+CY15*0.8</f>
        <v>2192.8000000000002</v>
      </c>
      <c r="DA15" s="45">
        <f t="shared" ref="DA15:DI15" si="35">+CZ15*0.8</f>
        <v>1754.2400000000002</v>
      </c>
      <c r="DB15" s="45">
        <f t="shared" si="35"/>
        <v>1403.3920000000003</v>
      </c>
      <c r="DC15" s="45">
        <f t="shared" si="35"/>
        <v>1122.7136000000003</v>
      </c>
      <c r="DD15" s="45">
        <f t="shared" si="35"/>
        <v>898.17088000000024</v>
      </c>
      <c r="DE15" s="45">
        <f t="shared" si="35"/>
        <v>718.53670400000021</v>
      </c>
      <c r="DF15" s="45">
        <f t="shared" si="35"/>
        <v>574.82936320000022</v>
      </c>
      <c r="DG15" s="45">
        <f t="shared" si="35"/>
        <v>459.86349056000017</v>
      </c>
      <c r="DH15" s="45">
        <f t="shared" si="35"/>
        <v>367.89079244800018</v>
      </c>
      <c r="DI15" s="45">
        <f t="shared" si="35"/>
        <v>294.31263395840017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2.95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f t="shared" ref="BS16:BV16" si="36">+BO16*1.2</f>
        <v>6015.5999999999995</v>
      </c>
      <c r="BT16" s="43">
        <f t="shared" si="36"/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27961.199999999997</v>
      </c>
      <c r="CZ16" s="45">
        <f>+CY16*1.3</f>
        <v>36349.56</v>
      </c>
      <c r="DA16" s="45">
        <f>+CZ16*1.3</f>
        <v>47254.428</v>
      </c>
      <c r="DB16" s="45">
        <f>+DA16*1.2</f>
        <v>56705.313600000001</v>
      </c>
      <c r="DC16" s="45">
        <f>+DB16*1.1</f>
        <v>62375.844960000009</v>
      </c>
      <c r="DD16" s="45">
        <f>+DC16*1.1</f>
        <v>68613.429456000013</v>
      </c>
      <c r="DE16" s="45">
        <f t="shared" ref="DE16:DI17" si="37">+DD16*0.7</f>
        <v>48029.400619200009</v>
      </c>
      <c r="DF16" s="45">
        <f t="shared" si="37"/>
        <v>33620.580433440002</v>
      </c>
      <c r="DG16" s="45">
        <f t="shared" si="37"/>
        <v>23534.406303407999</v>
      </c>
      <c r="DH16" s="45">
        <f t="shared" si="37"/>
        <v>16474.084412385597</v>
      </c>
      <c r="DI16" s="45">
        <f t="shared" si="37"/>
        <v>11531.859088669917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2.95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f t="shared" ref="BS17:BV17" si="38">+BO17*1.3</f>
        <v>36153</v>
      </c>
      <c r="BT17" s="43">
        <f t="shared" si="38"/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156444.6</v>
      </c>
      <c r="CZ17" s="45">
        <f>+CY17*1.3</f>
        <v>203377.98</v>
      </c>
      <c r="DA17" s="45">
        <f>+CZ17*1.25</f>
        <v>254222.47500000001</v>
      </c>
      <c r="DB17" s="45">
        <f>+DA17*1.15</f>
        <v>292355.84625</v>
      </c>
      <c r="DC17" s="45">
        <f>+DB17*1.1</f>
        <v>321591.43087500002</v>
      </c>
      <c r="DD17" s="45">
        <f>+DC17*1.1</f>
        <v>353750.57396250003</v>
      </c>
      <c r="DE17" s="45">
        <f t="shared" si="37"/>
        <v>247625.40177375</v>
      </c>
      <c r="DF17" s="45">
        <f t="shared" si="37"/>
        <v>173337.78124162499</v>
      </c>
      <c r="DG17" s="45">
        <f t="shared" si="37"/>
        <v>121336.44686913749</v>
      </c>
      <c r="DH17" s="45">
        <f t="shared" si="37"/>
        <v>84935.512808396234</v>
      </c>
      <c r="DI17" s="45">
        <f t="shared" si="37"/>
        <v>59454.858965877356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2.95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2.95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2.95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f>BR20+1500</f>
        <v>21366</v>
      </c>
      <c r="BT20" s="43">
        <f>BS20+500</f>
        <v>21866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91553</v>
      </c>
      <c r="CZ20" s="45">
        <f>+CY20*1.3</f>
        <v>119018.90000000001</v>
      </c>
      <c r="DA20" s="45">
        <f>+CZ20*1.3</f>
        <v>154724.57</v>
      </c>
      <c r="DB20" s="45">
        <f>+DA20*1.25</f>
        <v>193405.71250000002</v>
      </c>
      <c r="DC20" s="45">
        <f>+DB20*1.2</f>
        <v>232086.85500000001</v>
      </c>
      <c r="DD20" s="45">
        <f>+DC20*1.1</f>
        <v>255295.54050000003</v>
      </c>
      <c r="DE20" s="45">
        <f>+DD20*0.7</f>
        <v>178706.87835000001</v>
      </c>
      <c r="DF20" s="45">
        <f>+DE20*0.7</f>
        <v>125094.814845</v>
      </c>
      <c r="DG20" s="45">
        <f>+DF20*0.7</f>
        <v>87566.370391499993</v>
      </c>
      <c r="DH20" s="45">
        <f>+DG20*0.7</f>
        <v>61296.459274049994</v>
      </c>
      <c r="DI20" s="45">
        <f>+DH20*0.7</f>
        <v>42907.521491834996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2.95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f t="shared" ref="BS21:BV21" si="41">+BO21*0.5</f>
        <v>829</v>
      </c>
      <c r="BT21" s="43">
        <f t="shared" si="41"/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3470</v>
      </c>
      <c r="CZ21" s="45">
        <f>+CY21*0.8</f>
        <v>2776</v>
      </c>
      <c r="DA21" s="45">
        <f t="shared" ref="DA21:DI21" si="42">+CZ21*0.8</f>
        <v>2220.8000000000002</v>
      </c>
      <c r="DB21" s="45">
        <f t="shared" si="42"/>
        <v>1776.6400000000003</v>
      </c>
      <c r="DC21" s="45">
        <f t="shared" si="42"/>
        <v>1421.3120000000004</v>
      </c>
      <c r="DD21" s="45">
        <f t="shared" si="42"/>
        <v>1137.0496000000003</v>
      </c>
      <c r="DE21" s="45">
        <f t="shared" si="42"/>
        <v>909.63968000000023</v>
      </c>
      <c r="DF21" s="45">
        <f t="shared" si="42"/>
        <v>727.71174400000018</v>
      </c>
      <c r="DG21" s="45">
        <f t="shared" si="42"/>
        <v>582.16939520000017</v>
      </c>
      <c r="DH21" s="45">
        <f t="shared" si="42"/>
        <v>465.73551616000015</v>
      </c>
      <c r="DI21" s="45">
        <f t="shared" si="42"/>
        <v>372.58841292800014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2.95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2.95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2.95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2.95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2.95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S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2.95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S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2.95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2.95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2.95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2.95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2.95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2.95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86239.75</v>
      </c>
      <c r="BT33" s="15">
        <f t="shared" si="61"/>
        <v>87724.72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363036.53</v>
      </c>
      <c r="CZ33" s="57">
        <f t="shared" ref="CZ33:DI33" si="62">SUM(CZ3:CZ32)</f>
        <v>440538.6335</v>
      </c>
      <c r="DA33" s="57">
        <f t="shared" si="62"/>
        <v>533158.73682500003</v>
      </c>
      <c r="DB33" s="57">
        <f t="shared" si="62"/>
        <v>614980.01698375016</v>
      </c>
      <c r="DC33" s="57">
        <f t="shared" si="62"/>
        <v>704464.6134370626</v>
      </c>
      <c r="DD33" s="57">
        <f t="shared" si="62"/>
        <v>782267.89855045942</v>
      </c>
      <c r="DE33" s="57">
        <f t="shared" si="62"/>
        <v>615434.33457131137</v>
      </c>
      <c r="DF33" s="57">
        <f t="shared" si="62"/>
        <v>501827.97119940835</v>
      </c>
      <c r="DG33" s="57">
        <f t="shared" si="62"/>
        <v>432727.89734334161</v>
      </c>
      <c r="DH33" s="57">
        <f t="shared" si="62"/>
        <v>389225.89165229915</v>
      </c>
      <c r="DI33" s="57">
        <f t="shared" si="62"/>
        <v>355171.03899968514</v>
      </c>
    </row>
    <row r="34" spans="1:145" ht="12.95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54455.479500000016</v>
      </c>
      <c r="CZ34" s="45">
        <f t="shared" ref="CZ34:DD34" si="68">+CZ33-CZ35</f>
        <v>66080.795024999999</v>
      </c>
      <c r="DA34" s="45">
        <f t="shared" si="68"/>
        <v>79973.810523750028</v>
      </c>
      <c r="DB34" s="45">
        <f t="shared" si="68"/>
        <v>92247.00254756253</v>
      </c>
      <c r="DC34" s="45">
        <f t="shared" si="68"/>
        <v>105669.69201555941</v>
      </c>
      <c r="DD34" s="45">
        <f t="shared" si="68"/>
        <v>117340.18478256895</v>
      </c>
      <c r="DE34" s="45">
        <f t="shared" ref="DE34:DI34" si="69">+DE33-DE35</f>
        <v>92315.150185696722</v>
      </c>
      <c r="DF34" s="45">
        <f t="shared" si="69"/>
        <v>75274.195679911238</v>
      </c>
      <c r="DG34" s="45">
        <f t="shared" si="69"/>
        <v>64909.184601501271</v>
      </c>
      <c r="DH34" s="45">
        <f t="shared" si="69"/>
        <v>58383.883747844899</v>
      </c>
      <c r="DI34" s="45">
        <f t="shared" si="69"/>
        <v>53275.655849952775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2.95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308581.05050000001</v>
      </c>
      <c r="CZ35" s="45">
        <f t="shared" ref="CZ35:DD35" si="70">+CZ33*0.85</f>
        <v>374457.838475</v>
      </c>
      <c r="DA35" s="45">
        <f t="shared" si="70"/>
        <v>453184.92630125</v>
      </c>
      <c r="DB35" s="45">
        <f t="shared" si="70"/>
        <v>522733.01443618763</v>
      </c>
      <c r="DC35" s="45">
        <f t="shared" si="70"/>
        <v>598794.92142150318</v>
      </c>
      <c r="DD35" s="45">
        <f t="shared" si="70"/>
        <v>664927.71376789047</v>
      </c>
      <c r="DE35" s="45">
        <f t="shared" ref="DE35:DI35" si="71">+DE33*0.85</f>
        <v>523119.18438561464</v>
      </c>
      <c r="DF35" s="45">
        <f t="shared" si="71"/>
        <v>426553.77551949711</v>
      </c>
      <c r="DG35" s="45">
        <f t="shared" si="71"/>
        <v>367818.71274184034</v>
      </c>
      <c r="DH35" s="45">
        <f t="shared" si="71"/>
        <v>330842.00790445425</v>
      </c>
      <c r="DI35" s="45">
        <f t="shared" si="71"/>
        <v>301895.38314973237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2.95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2.95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2.95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2.95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2.95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2.95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194901.20050000001</v>
      </c>
      <c r="CZ41" s="45">
        <f t="shared" si="108"/>
        <v>306543.98847500002</v>
      </c>
      <c r="DA41" s="45">
        <f t="shared" si="108"/>
        <v>385271.07630125002</v>
      </c>
      <c r="DB41" s="45">
        <f t="shared" si="108"/>
        <v>454819.1644361876</v>
      </c>
      <c r="DC41" s="45">
        <f t="shared" si="108"/>
        <v>530881.07142150321</v>
      </c>
      <c r="DD41" s="45">
        <f t="shared" si="108"/>
        <v>597013.86376789049</v>
      </c>
      <c r="DE41" s="45">
        <f t="shared" ref="DE41:DI41" si="109">DE35-DE40</f>
        <v>455205.33438561461</v>
      </c>
      <c r="DF41" s="45">
        <f t="shared" si="109"/>
        <v>358639.92551949713</v>
      </c>
      <c r="DG41" s="45">
        <f t="shared" si="109"/>
        <v>299904.8627418403</v>
      </c>
      <c r="DH41" s="45">
        <f t="shared" si="109"/>
        <v>262928.15790445427</v>
      </c>
      <c r="DI41" s="45">
        <f t="shared" si="109"/>
        <v>233981.53314973236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2.95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2.95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2.95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-2075.4624487999999</v>
      </c>
      <c r="DA44" s="45">
        <f t="shared" si="115"/>
        <v>-4544.4180561904004</v>
      </c>
      <c r="DB44" s="45">
        <f t="shared" si="115"/>
        <v>-7662.9420110499241</v>
      </c>
      <c r="DC44" s="45">
        <f t="shared" si="115"/>
        <v>-11362.798862627824</v>
      </c>
      <c r="DD44" s="45">
        <f t="shared" si="115"/>
        <v>-15700.749824900871</v>
      </c>
      <c r="DE44" s="45">
        <f t="shared" si="115"/>
        <v>-20602.466733643203</v>
      </c>
      <c r="DF44" s="45">
        <f t="shared" si="115"/>
        <v>-24408.929142597266</v>
      </c>
      <c r="DG44" s="45">
        <f t="shared" si="115"/>
        <v>-27473.319979894022</v>
      </c>
      <c r="DH44" s="45">
        <f t="shared" si="115"/>
        <v>-30092.345441667894</v>
      </c>
      <c r="DI44" s="45">
        <f t="shared" si="115"/>
        <v>-32436.509468436871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2.95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195413.3561</v>
      </c>
      <c r="CZ45" s="45">
        <f t="shared" ref="CZ45:DD45" si="121">+CZ41-CZ44</f>
        <v>308619.4509238</v>
      </c>
      <c r="DA45" s="45">
        <f t="shared" si="121"/>
        <v>389815.49435744045</v>
      </c>
      <c r="DB45" s="45">
        <f t="shared" si="121"/>
        <v>462482.10644723754</v>
      </c>
      <c r="DC45" s="45">
        <f t="shared" si="121"/>
        <v>542243.87028413103</v>
      </c>
      <c r="DD45" s="45">
        <f t="shared" si="121"/>
        <v>612714.61359279137</v>
      </c>
      <c r="DE45" s="45">
        <f t="shared" ref="DE45:DI45" si="122">+DE41-DE44</f>
        <v>475807.80111925781</v>
      </c>
      <c r="DF45" s="45">
        <f t="shared" si="122"/>
        <v>383048.85466209438</v>
      </c>
      <c r="DG45" s="45">
        <f t="shared" si="122"/>
        <v>327378.18272173434</v>
      </c>
      <c r="DH45" s="45">
        <f t="shared" si="122"/>
        <v>293020.50334612216</v>
      </c>
      <c r="DI45" s="45">
        <f t="shared" si="122"/>
        <v>266418.04261816922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2.95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39082.671220000004</v>
      </c>
      <c r="CZ46" s="45">
        <f t="shared" ref="CZ46:DD46" si="126">+CZ45*0.2</f>
        <v>61723.890184760006</v>
      </c>
      <c r="DA46" s="45">
        <f t="shared" si="126"/>
        <v>77963.098871488095</v>
      </c>
      <c r="DB46" s="45">
        <f t="shared" si="126"/>
        <v>92496.42128944752</v>
      </c>
      <c r="DC46" s="45">
        <f t="shared" si="126"/>
        <v>108448.77405682621</v>
      </c>
      <c r="DD46" s="45">
        <f t="shared" si="126"/>
        <v>122542.92271855829</v>
      </c>
      <c r="DE46" s="45">
        <f t="shared" ref="DE46:DI46" si="127">+DE45*0.2</f>
        <v>95161.560223851571</v>
      </c>
      <c r="DF46" s="45">
        <f t="shared" si="127"/>
        <v>76609.770932418876</v>
      </c>
      <c r="DG46" s="45">
        <f t="shared" si="127"/>
        <v>65475.636544346868</v>
      </c>
      <c r="DH46" s="45">
        <f t="shared" si="127"/>
        <v>58604.100669224434</v>
      </c>
      <c r="DI46" s="45">
        <f t="shared" si="127"/>
        <v>53283.608523633848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2.95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156330.68488000002</v>
      </c>
      <c r="CZ47" s="45">
        <f t="shared" si="134"/>
        <v>246895.56073904</v>
      </c>
      <c r="DA47" s="45">
        <f t="shared" si="134"/>
        <v>311852.39548595238</v>
      </c>
      <c r="DB47" s="45">
        <f t="shared" si="134"/>
        <v>369985.68515779002</v>
      </c>
      <c r="DC47" s="45">
        <f t="shared" si="134"/>
        <v>433795.09622730484</v>
      </c>
      <c r="DD47" s="45">
        <f t="shared" si="134"/>
        <v>490171.69087423309</v>
      </c>
      <c r="DE47" s="45">
        <f t="shared" si="134"/>
        <v>380646.24089540623</v>
      </c>
      <c r="DF47" s="45">
        <f t="shared" si="134"/>
        <v>306439.08372967551</v>
      </c>
      <c r="DG47" s="45">
        <f t="shared" si="134"/>
        <v>261902.54617738747</v>
      </c>
      <c r="DH47" s="45">
        <f t="shared" si="134"/>
        <v>234416.40267689773</v>
      </c>
      <c r="DI47" s="45">
        <f t="shared" si="134"/>
        <v>213134.43409453536</v>
      </c>
      <c r="DJ47" s="45">
        <f t="shared" ref="DJ47:EO47" si="135">DI47*(1+$DM$50)</f>
        <v>211003.08975359</v>
      </c>
      <c r="DK47" s="45">
        <f t="shared" si="135"/>
        <v>208893.05885605409</v>
      </c>
      <c r="DL47" s="45">
        <f t="shared" si="135"/>
        <v>206804.12826749354</v>
      </c>
      <c r="DM47" s="45">
        <f t="shared" si="135"/>
        <v>204736.0869848186</v>
      </c>
      <c r="DN47" s="45">
        <f t="shared" si="135"/>
        <v>202688.7261149704</v>
      </c>
      <c r="DO47" s="45">
        <f t="shared" si="135"/>
        <v>200661.83885382069</v>
      </c>
      <c r="DP47" s="45">
        <f t="shared" si="135"/>
        <v>198655.22046528247</v>
      </c>
      <c r="DQ47" s="45">
        <f t="shared" si="135"/>
        <v>196668.66826062964</v>
      </c>
      <c r="DR47" s="45">
        <f t="shared" si="135"/>
        <v>194701.98157802335</v>
      </c>
      <c r="DS47" s="45">
        <f t="shared" si="135"/>
        <v>192754.96176224313</v>
      </c>
      <c r="DT47" s="45">
        <f t="shared" si="135"/>
        <v>190827.4121446207</v>
      </c>
      <c r="DU47" s="45">
        <f t="shared" si="135"/>
        <v>188919.13802317448</v>
      </c>
      <c r="DV47" s="45">
        <f t="shared" si="135"/>
        <v>187029.94664294273</v>
      </c>
      <c r="DW47" s="45">
        <f t="shared" si="135"/>
        <v>185159.6471765133</v>
      </c>
      <c r="DX47" s="45">
        <f t="shared" si="135"/>
        <v>183308.05070474817</v>
      </c>
      <c r="DY47" s="45">
        <f t="shared" si="135"/>
        <v>181474.97019770069</v>
      </c>
      <c r="DZ47" s="45">
        <f t="shared" si="135"/>
        <v>179660.22049572368</v>
      </c>
      <c r="EA47" s="45">
        <f t="shared" si="135"/>
        <v>177863.61829076643</v>
      </c>
      <c r="EB47" s="45">
        <f t="shared" si="135"/>
        <v>176084.98210785876</v>
      </c>
      <c r="EC47" s="45">
        <f t="shared" si="135"/>
        <v>174324.13228678016</v>
      </c>
      <c r="ED47" s="45">
        <f t="shared" si="135"/>
        <v>172580.89096391236</v>
      </c>
      <c r="EE47" s="45">
        <f t="shared" si="135"/>
        <v>170855.08205427323</v>
      </c>
      <c r="EF47" s="45">
        <f t="shared" si="135"/>
        <v>169146.53123373049</v>
      </c>
      <c r="EG47" s="45">
        <f t="shared" si="135"/>
        <v>167455.06592139319</v>
      </c>
      <c r="EH47" s="45">
        <f t="shared" si="135"/>
        <v>165780.51526217925</v>
      </c>
      <c r="EI47" s="45">
        <f t="shared" si="135"/>
        <v>164122.71010955746</v>
      </c>
      <c r="EJ47" s="45">
        <f t="shared" si="135"/>
        <v>162481.48300846189</v>
      </c>
      <c r="EK47" s="45">
        <f t="shared" si="135"/>
        <v>160856.66817837727</v>
      </c>
      <c r="EL47" s="45">
        <f t="shared" si="135"/>
        <v>159248.1014965935</v>
      </c>
      <c r="EM47" s="45">
        <f t="shared" si="135"/>
        <v>157655.62048162756</v>
      </c>
      <c r="EN47" s="45">
        <f t="shared" si="135"/>
        <v>156079.06427681129</v>
      </c>
      <c r="EO47" s="45">
        <f t="shared" si="135"/>
        <v>154518.27363404317</v>
      </c>
    </row>
    <row r="48" spans="1:145" s="12" customFormat="1" ht="12.95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35.018549665395447</v>
      </c>
      <c r="CZ48" s="65">
        <f t="shared" ref="CZ48:DI48" si="143">+CZ47/CZ49</f>
        <v>55.305357758410466</v>
      </c>
      <c r="DA48" s="65">
        <f t="shared" si="143"/>
        <v>69.855886628911477</v>
      </c>
      <c r="DB48" s="65">
        <f t="shared" si="143"/>
        <v>82.877920615065321</v>
      </c>
      <c r="DC48" s="65">
        <f t="shared" si="143"/>
        <v>97.171423086270252</v>
      </c>
      <c r="DD48" s="65">
        <f t="shared" si="143"/>
        <v>109.79995203517588</v>
      </c>
      <c r="DE48" s="65">
        <f t="shared" si="143"/>
        <v>85.265917577050033</v>
      </c>
      <c r="DF48" s="65">
        <f t="shared" si="143"/>
        <v>68.643288304168237</v>
      </c>
      <c r="DG48" s="65">
        <f t="shared" si="143"/>
        <v>58.666968214502504</v>
      </c>
      <c r="DH48" s="65">
        <f t="shared" si="143"/>
        <v>52.509988335466453</v>
      </c>
      <c r="DI48" s="65">
        <f t="shared" si="143"/>
        <v>47.742762538746447</v>
      </c>
    </row>
    <row r="49" spans="1:145" ht="12.95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2.95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2.95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0.31967971965906128</v>
      </c>
      <c r="BT51" s="53">
        <f t="shared" si="158"/>
        <v>0.28893211871877766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0.2501128776217878</v>
      </c>
      <c r="CZ51" s="54">
        <f t="shared" si="160"/>
        <v>0.21348293379732319</v>
      </c>
      <c r="DA51" s="54">
        <f t="shared" si="160"/>
        <v>0.21024286244579726</v>
      </c>
      <c r="DB51" s="54">
        <f t="shared" si="160"/>
        <v>0.15346513994312838</v>
      </c>
      <c r="DC51" s="54">
        <f t="shared" si="160"/>
        <v>0.14550813682077246</v>
      </c>
      <c r="DD51" s="54">
        <f t="shared" si="160"/>
        <v>0.11044314168428815</v>
      </c>
      <c r="DE51" s="54">
        <f t="shared" si="160"/>
        <v>-0.2132690914305575</v>
      </c>
      <c r="DF51" s="54">
        <f t="shared" si="160"/>
        <v>-0.18459542633583648</v>
      </c>
      <c r="DG51" s="54">
        <f t="shared" si="160"/>
        <v>-0.13769673637543978</v>
      </c>
      <c r="DH51" s="54">
        <f t="shared" si="160"/>
        <v>-0.10052969997570194</v>
      </c>
      <c r="DI51" s="54">
        <f t="shared" si="160"/>
        <v>-8.7493800856998649E-2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2.95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/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3177403.2798883244</v>
      </c>
    </row>
    <row r="53" spans="1:145" ht="12.95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0.30000000000000004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0.14999999999999991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712.2625599390999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2.95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417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2.95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0.70806369289952009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2.95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2.95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2.95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2.95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2.95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2.95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2.95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2.95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2.95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207546.24488000001</v>
      </c>
      <c r="CZ67" s="17">
        <f t="shared" ref="CZ67:DI67" si="207">+CY67+CZ47</f>
        <v>454441.80561904004</v>
      </c>
      <c r="DA67" s="17">
        <f t="shared" si="207"/>
        <v>766294.20110499242</v>
      </c>
      <c r="DB67" s="17">
        <f t="shared" si="207"/>
        <v>1136279.8862627824</v>
      </c>
      <c r="DC67" s="17">
        <f t="shared" si="207"/>
        <v>1570074.9824900872</v>
      </c>
      <c r="DD67" s="17">
        <f t="shared" si="207"/>
        <v>2060246.6733643203</v>
      </c>
      <c r="DE67" s="17">
        <f t="shared" si="207"/>
        <v>2440892.9142597266</v>
      </c>
      <c r="DF67" s="17">
        <f t="shared" si="207"/>
        <v>2747331.9979894022</v>
      </c>
      <c r="DG67" s="17">
        <f t="shared" si="207"/>
        <v>3009234.5441667894</v>
      </c>
      <c r="DH67" s="17">
        <f t="shared" si="207"/>
        <v>3243650.946843687</v>
      </c>
      <c r="DI67" s="17">
        <f t="shared" si="207"/>
        <v>3456785.3809382222</v>
      </c>
    </row>
    <row r="68" spans="1:145" s="17" customFormat="1" ht="12.95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2.95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2.95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2.95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2.95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2.95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2.95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2.95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2.95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2.95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2.95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2.95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2.95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2.95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2.95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2.95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2.95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2.95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2.95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2.95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2.95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2.95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2.95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2.95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2.95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2.95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2.95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2.95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2.95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2.95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2.95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2.95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2.95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2.95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2.95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2.95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2.95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2.95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2.95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2.95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2.95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2.95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2.95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2.95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>
      <c r="C6" s="81" t="s">
        <v>233</v>
      </c>
    </row>
    <row r="7" spans="1: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>
      <c r="C33" s="63" t="s">
        <v>256</v>
      </c>
    </row>
    <row r="36" spans="3:8">
      <c r="C36" s="63" t="s">
        <v>283</v>
      </c>
    </row>
    <row r="37" spans="3:8">
      <c r="C37" s="60" t="s">
        <v>282</v>
      </c>
      <c r="H37" s="63"/>
    </row>
    <row r="39" spans="3:8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>
      <c r="C74" s="63" t="s">
        <v>496</v>
      </c>
    </row>
    <row r="75" spans="3:3">
      <c r="C75" s="60" t="s">
        <v>497</v>
      </c>
    </row>
    <row r="77" spans="3: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>
      <c r="C82" s="63" t="s">
        <v>502</v>
      </c>
    </row>
    <row r="87" spans="3: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/>
  </sheetViews>
  <sheetFormatPr defaultRowHeight="12.75"/>
  <cols>
    <col min="1" max="1" width="4.7109375" bestFit="1" customWidth="1"/>
    <col min="2" max="2" width="10.5703125" bestFit="1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>
      <c r="C8" s="81" t="s">
        <v>233</v>
      </c>
    </row>
    <row r="9" spans="1:5">
      <c r="C9" s="81"/>
      <c r="D9" s="60" t="s">
        <v>564</v>
      </c>
    </row>
    <row r="10" spans="1:5">
      <c r="C10" s="81"/>
      <c r="D10" s="60"/>
      <c r="E10" s="60" t="s">
        <v>565</v>
      </c>
    </row>
    <row r="11" spans="1:5">
      <c r="C11" s="81"/>
      <c r="D11" s="60" t="s">
        <v>568</v>
      </c>
      <c r="E11" s="60"/>
    </row>
    <row r="12" spans="1:5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40625" defaultRowHeight="12.75"/>
  <cols>
    <col min="1" max="1" width="5" style="60" bestFit="1" customWidth="1"/>
    <col min="2" max="2" width="12.8554687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>
      <c r="C14" s="63" t="s">
        <v>323</v>
      </c>
    </row>
    <row r="15" spans="1:3">
      <c r="C15" s="60"/>
    </row>
    <row r="16" spans="1:3">
      <c r="C16" s="60"/>
    </row>
    <row r="17" spans="3: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>
      <c r="C21" s="63" t="s">
        <v>405</v>
      </c>
    </row>
    <row r="22" spans="3:3">
      <c r="C22" s="60" t="s">
        <v>406</v>
      </c>
    </row>
    <row r="25" spans="3: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40625" defaultRowHeight="12.75"/>
  <cols>
    <col min="1" max="1" width="5" style="60" bestFit="1" customWidth="1"/>
    <col min="2" max="16384" width="9.14062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2025-04-16T15:03:21Z</dcterms:modified>
  <cp:category/>
  <cp:contentStatus/>
</cp:coreProperties>
</file>